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Nam 2024" sheetId="4" r:id="rId1"/>
  </sheets>
  <definedNames>
    <definedName name="_xlnm.Print_Titles" localSheetId="0">'Nam 2024'!$7:$8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I15" i="4"/>
  <c r="H12" i="4"/>
  <c r="G12" i="4"/>
  <c r="D9" i="4"/>
  <c r="I12" i="4" l="1"/>
  <c r="I18" i="4"/>
  <c r="H13" i="4" l="1"/>
  <c r="E39" i="4"/>
  <c r="C39" i="4"/>
  <c r="I9" i="4"/>
  <c r="H9" i="4"/>
  <c r="G9" i="4"/>
  <c r="F9" i="4"/>
  <c r="G13" i="4"/>
  <c r="F13" i="4"/>
  <c r="G38" i="4" l="1"/>
  <c r="H38" i="4"/>
  <c r="F38" i="4"/>
  <c r="F34" i="4"/>
  <c r="F28" i="4"/>
  <c r="G28" i="4" s="1"/>
  <c r="H28" i="4" s="1"/>
  <c r="I27" i="4"/>
  <c r="F19" i="4"/>
  <c r="G19" i="4"/>
  <c r="H19" i="4" s="1"/>
  <c r="F16" i="4"/>
  <c r="G16" i="4" s="1"/>
  <c r="H16" i="4" s="1"/>
  <c r="I16" i="4" s="1"/>
  <c r="D20" i="4"/>
  <c r="F22" i="4" s="1"/>
  <c r="G22" i="4" s="1"/>
  <c r="H22" i="4" s="1"/>
  <c r="D23" i="4"/>
  <c r="F25" i="4" s="1"/>
  <c r="G25" i="4" s="1"/>
  <c r="H25" i="4" s="1"/>
  <c r="F31" i="4"/>
  <c r="G31" i="4" s="1"/>
  <c r="H31" i="4" s="1"/>
  <c r="I33" i="4"/>
  <c r="F37" i="4"/>
  <c r="G37" i="4" s="1"/>
  <c r="H37" i="4" s="1"/>
  <c r="I24" i="4" l="1"/>
  <c r="I36" i="4"/>
  <c r="I21" i="4"/>
  <c r="I22" i="4" s="1"/>
  <c r="I30" i="4"/>
  <c r="I31" i="4" s="1"/>
  <c r="I19" i="4"/>
  <c r="G34" i="4"/>
  <c r="H34" i="4" s="1"/>
  <c r="I34" i="4" s="1"/>
  <c r="I28" i="4"/>
  <c r="I25" i="4"/>
  <c r="D13" i="4"/>
  <c r="D38" i="4" s="1"/>
  <c r="F39" i="4" l="1"/>
  <c r="G39" i="4"/>
  <c r="H39" i="4" s="1"/>
  <c r="I13" i="4"/>
  <c r="I38" i="4" s="1"/>
  <c r="I37" i="4"/>
  <c r="J17" i="4"/>
  <c r="J23" i="4"/>
  <c r="K23" i="4"/>
  <c r="K35" i="4"/>
  <c r="K32" i="4"/>
  <c r="J32" i="4"/>
  <c r="K29" i="4"/>
  <c r="J29" i="4"/>
  <c r="K26" i="4"/>
  <c r="J26" i="4"/>
  <c r="K20" i="4"/>
  <c r="J20" i="4"/>
  <c r="K14" i="4"/>
  <c r="K10" i="4"/>
  <c r="J10" i="4"/>
  <c r="J9" i="4" s="1"/>
  <c r="E9" i="4"/>
  <c r="C9" i="4"/>
  <c r="I39" i="4" l="1"/>
  <c r="E13" i="4"/>
  <c r="E38" i="4" s="1"/>
  <c r="K17" i="4"/>
  <c r="K9" i="4"/>
  <c r="C13" i="4"/>
  <c r="C38" i="4" s="1"/>
  <c r="J14" i="4"/>
  <c r="J35" i="4"/>
  <c r="K38" i="4" l="1"/>
  <c r="K13" i="4"/>
  <c r="J13" i="4"/>
  <c r="J38" i="4" l="1"/>
</calcChain>
</file>

<file path=xl/sharedStrings.xml><?xml version="1.0" encoding="utf-8"?>
<sst xmlns="http://schemas.openxmlformats.org/spreadsheetml/2006/main" count="52" uniqueCount="35">
  <si>
    <t>Vốn huyện - Nguồn cân đối NS</t>
  </si>
  <si>
    <t>Vốn huyện - Nguồn thu tiền sử dụng đất</t>
  </si>
  <si>
    <t>Tổng cộng</t>
  </si>
  <si>
    <t>Vốn Trung ương hỗ trợ</t>
  </si>
  <si>
    <t>NỘI DUNG VỐN</t>
  </si>
  <si>
    <t>Tỷ lệ TT/KHV PK</t>
  </si>
  <si>
    <t>I/ VỐN TỈNH QUẢN LÝ, GỒM:</t>
  </si>
  <si>
    <t>Vốn tỉnh-Nguồn thu tiền sử dụng đất</t>
  </si>
  <si>
    <t>Vốn tỉnh HTMT-Hỗ trợ khác - Nguồn XSKT</t>
  </si>
  <si>
    <t>Vốn tỉnh HTMT-Nguồn XSKT chỉnh trang đô thị</t>
  </si>
  <si>
    <t>Kế hoạch vốn</t>
  </si>
  <si>
    <t>Giải ngân</t>
  </si>
  <si>
    <t>Còn lại</t>
  </si>
  <si>
    <t>Vốn tỉnh HTMT đề án công an xã</t>
  </si>
  <si>
    <t>II/. VỐN HUYỆN QUẢN LÝ, GỒM:</t>
  </si>
  <si>
    <t xml:space="preserve">Vốn tỉnh HTMT-Nguồn XSKT </t>
  </si>
  <si>
    <t>Vốn tỉnh HTMT dự án giáo dục</t>
  </si>
  <si>
    <t>Giải ngân đến 25/03/2024</t>
  </si>
  <si>
    <t>Độc lập - Tự do - Hạnh phúc</t>
  </si>
  <si>
    <t xml:space="preserve">              Đơn vị tính: triệu đồng</t>
  </si>
  <si>
    <t>QUÝ I</t>
  </si>
  <si>
    <t>QUÝ II</t>
  </si>
  <si>
    <t>QUÝ III</t>
  </si>
  <si>
    <t>QUÝ IV</t>
  </si>
  <si>
    <t>Giá trị giải ngân:</t>
  </si>
  <si>
    <t>Tỷ lệ giải ngân (%)</t>
  </si>
  <si>
    <t>Kế hoạch vốn
(đến ngày báo cáo)</t>
  </si>
  <si>
    <t>Giá trị và tỷ lệ giải ngân</t>
  </si>
  <si>
    <t>ĐVT: triệu đồng</t>
  </si>
  <si>
    <t>BÁO CÁO GIẢI NGÂN QUÝ I VÀ ƯỚC GIÁ TRỊ GIẢI NGÂN CÁC QUÝ II, III, IV NĂM 2024 
THEO SƠ ĐỒ GANTT</t>
  </si>
  <si>
    <t>HUYỆN CHÂU THÀNH</t>
  </si>
  <si>
    <t>ỦY BAN NHÂN DÂN</t>
  </si>
  <si>
    <t>CỘNG HOÀ XÃ HỘI CHỦ NGHĨA VIỆT NAM</t>
  </si>
  <si>
    <t>S
T
T</t>
  </si>
  <si>
    <t>(kèm theo Báo cáo số:        /BC-UBND ngày        tháng 11 năm 2024 của UBND huyện Châu Thành)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</si>
</sst>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rgb="FFFF0000"/>
      <name val="Times New Roman"/>
      <family val="1"/>
    </font>
    <font>
      <sz val="13"/>
      <color rgb="FF000099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left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8" xfId="1" applyNumberFormat="1" applyFont="1" applyFill="1" applyBorder="1" applyAlignment="1">
      <alignment horizontal="right" vertical="center"/>
    </xf>
    <xf numFmtId="164" fontId="1" fillId="0" borderId="8" xfId="1" applyNumberFormat="1" applyFont="1" applyFill="1" applyBorder="1" applyAlignment="1">
      <alignment horizontal="left" vertical="center"/>
    </xf>
    <xf numFmtId="2" fontId="6" fillId="0" borderId="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4" fontId="1" fillId="0" borderId="3" xfId="1" applyNumberFormat="1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1" fillId="0" borderId="4" xfId="1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11" fillId="0" borderId="5" xfId="1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64" fontId="1" fillId="0" borderId="5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9" fontId="1" fillId="0" borderId="8" xfId="2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1" fillId="0" borderId="4" xfId="1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9" fontId="1" fillId="0" borderId="4" xfId="2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8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0" fontId="2" fillId="0" borderId="4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4" xfId="2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2</xdr:row>
      <xdr:rowOff>57150</xdr:rowOff>
    </xdr:from>
    <xdr:to>
      <xdr:col>1</xdr:col>
      <xdr:colOff>1628775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1104900" y="457200"/>
          <a:ext cx="704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2</xdr:row>
      <xdr:rowOff>57150</xdr:rowOff>
    </xdr:from>
    <xdr:to>
      <xdr:col>7</xdr:col>
      <xdr:colOff>476250</xdr:colOff>
      <xdr:row>2</xdr:row>
      <xdr:rowOff>57150</xdr:rowOff>
    </xdr:to>
    <xdr:cxnSp macro="">
      <xdr:nvCxnSpPr>
        <xdr:cNvPr id="6" name="Straight Connector 5"/>
        <xdr:cNvCxnSpPr/>
      </xdr:nvCxnSpPr>
      <xdr:spPr>
        <a:xfrm>
          <a:off x="3914775" y="457200"/>
          <a:ext cx="1800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7" workbookViewId="0">
      <selection activeCell="D12" sqref="D12"/>
    </sheetView>
  </sheetViews>
  <sheetFormatPr defaultRowHeight="16.5" x14ac:dyDescent="0.25"/>
  <cols>
    <col min="1" max="1" width="2.7109375" style="3" bestFit="1" customWidth="1"/>
    <col min="2" max="2" width="42.85546875" style="3" bestFit="1" customWidth="1"/>
    <col min="3" max="3" width="23.7109375" style="3" hidden="1" customWidth="1"/>
    <col min="4" max="4" width="14.42578125" style="3" bestFit="1" customWidth="1"/>
    <col min="5" max="5" width="23.140625" style="3" hidden="1" customWidth="1"/>
    <col min="6" max="7" width="9.28515625" style="3" bestFit="1" customWidth="1"/>
    <col min="8" max="9" width="10.5703125" style="3" bestFit="1" customWidth="1"/>
    <col min="10" max="10" width="19.42578125" style="3" hidden="1" customWidth="1"/>
    <col min="11" max="11" width="17.42578125" style="3" hidden="1" customWidth="1"/>
    <col min="12" max="16384" width="9.140625" style="3"/>
  </cols>
  <sheetData>
    <row r="1" spans="1:11" s="59" customFormat="1" ht="15.75" x14ac:dyDescent="0.25">
      <c r="A1" s="73" t="s">
        <v>31</v>
      </c>
      <c r="B1" s="73"/>
      <c r="C1" s="73" t="s">
        <v>32</v>
      </c>
      <c r="D1" s="73"/>
      <c r="E1" s="73"/>
      <c r="F1" s="73"/>
      <c r="G1" s="73"/>
      <c r="H1" s="73"/>
      <c r="I1" s="73"/>
      <c r="J1" s="73"/>
      <c r="K1" s="73"/>
    </row>
    <row r="2" spans="1:11" s="59" customFormat="1" ht="15.75" x14ac:dyDescent="0.25">
      <c r="A2" s="74" t="s">
        <v>30</v>
      </c>
      <c r="B2" s="75"/>
      <c r="C2" s="75" t="s">
        <v>18</v>
      </c>
      <c r="D2" s="75"/>
      <c r="E2" s="75"/>
      <c r="F2" s="75"/>
      <c r="G2" s="75"/>
      <c r="H2" s="75"/>
      <c r="I2" s="75"/>
      <c r="J2" s="75"/>
      <c r="K2" s="75"/>
    </row>
    <row r="3" spans="1:11" s="59" customFormat="1" ht="22.5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s="59" customFormat="1" ht="39" customHeight="1" x14ac:dyDescent="0.25">
      <c r="A4" s="79" t="s">
        <v>29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s="59" customFormat="1" x14ac:dyDescent="0.25">
      <c r="A5" s="81" t="s">
        <v>34</v>
      </c>
      <c r="B5" s="81"/>
      <c r="C5" s="81"/>
      <c r="D5" s="81"/>
      <c r="E5" s="81"/>
      <c r="F5" s="81"/>
      <c r="G5" s="81"/>
      <c r="H5" s="81"/>
      <c r="I5" s="81"/>
      <c r="J5" s="64"/>
      <c r="K5" s="64"/>
    </row>
    <row r="6" spans="1:11" x14ac:dyDescent="0.25">
      <c r="A6" s="22"/>
      <c r="B6" s="23"/>
      <c r="C6" s="23"/>
      <c r="D6" s="30"/>
      <c r="E6" s="23"/>
      <c r="F6" s="30"/>
      <c r="G6" s="72" t="s">
        <v>28</v>
      </c>
      <c r="H6" s="72"/>
      <c r="I6" s="72"/>
      <c r="J6" s="66" t="s">
        <v>19</v>
      </c>
      <c r="K6" s="66"/>
    </row>
    <row r="7" spans="1:11" ht="24" customHeight="1" x14ac:dyDescent="0.25">
      <c r="A7" s="76" t="s">
        <v>33</v>
      </c>
      <c r="B7" s="78" t="s">
        <v>4</v>
      </c>
      <c r="C7" s="46" t="s">
        <v>17</v>
      </c>
      <c r="D7" s="67" t="s">
        <v>26</v>
      </c>
      <c r="E7" s="46"/>
      <c r="F7" s="69" t="s">
        <v>27</v>
      </c>
      <c r="G7" s="70"/>
      <c r="H7" s="70"/>
      <c r="I7" s="71"/>
      <c r="J7" s="46"/>
      <c r="K7" s="46"/>
    </row>
    <row r="8" spans="1:11" ht="33" x14ac:dyDescent="0.25">
      <c r="A8" s="77"/>
      <c r="B8" s="78"/>
      <c r="C8" s="1" t="s">
        <v>10</v>
      </c>
      <c r="D8" s="68"/>
      <c r="E8" s="1" t="s">
        <v>11</v>
      </c>
      <c r="F8" s="29" t="s">
        <v>20</v>
      </c>
      <c r="G8" s="29" t="s">
        <v>21</v>
      </c>
      <c r="H8" s="29" t="s">
        <v>22</v>
      </c>
      <c r="I8" s="29" t="s">
        <v>23</v>
      </c>
      <c r="J8" s="1" t="s">
        <v>12</v>
      </c>
      <c r="K8" s="27" t="s">
        <v>5</v>
      </c>
    </row>
    <row r="9" spans="1:11" x14ac:dyDescent="0.25">
      <c r="A9" s="4"/>
      <c r="B9" s="5" t="s">
        <v>6</v>
      </c>
      <c r="C9" s="7">
        <f>SUM(C10:C10)</f>
        <v>190000000</v>
      </c>
      <c r="D9" s="34">
        <f>SUM(D10:D10)</f>
        <v>940</v>
      </c>
      <c r="E9" s="34">
        <f>SUM(E10:E10)</f>
        <v>0</v>
      </c>
      <c r="F9" s="34">
        <f>+F11</f>
        <v>0</v>
      </c>
      <c r="G9" s="34">
        <f>+G11</f>
        <v>140</v>
      </c>
      <c r="H9" s="34">
        <f>+H11</f>
        <v>0</v>
      </c>
      <c r="I9" s="34">
        <f>+I11</f>
        <v>800</v>
      </c>
      <c r="J9" s="7">
        <f>SUM(J10:J10)</f>
        <v>190000000</v>
      </c>
      <c r="K9" s="2">
        <f t="shared" ref="K9" si="0">+E9/C9*100</f>
        <v>0</v>
      </c>
    </row>
    <row r="10" spans="1:11" x14ac:dyDescent="0.25">
      <c r="A10" s="44">
        <v>1</v>
      </c>
      <c r="B10" s="11" t="s">
        <v>7</v>
      </c>
      <c r="C10" s="8">
        <v>190000000</v>
      </c>
      <c r="D10" s="47">
        <v>940</v>
      </c>
      <c r="E10" s="48">
        <v>0</v>
      </c>
      <c r="F10" s="49"/>
      <c r="G10" s="49"/>
      <c r="H10" s="49"/>
      <c r="I10" s="49"/>
      <c r="J10" s="8">
        <f>+C10-E10</f>
        <v>190000000</v>
      </c>
      <c r="K10" s="9">
        <f>+E10/C10*100</f>
        <v>0</v>
      </c>
    </row>
    <row r="11" spans="1:11" x14ac:dyDescent="0.25">
      <c r="A11" s="45"/>
      <c r="B11" s="40" t="s">
        <v>24</v>
      </c>
      <c r="C11" s="41"/>
      <c r="D11" s="50"/>
      <c r="E11" s="50"/>
      <c r="F11" s="48">
        <v>0</v>
      </c>
      <c r="G11" s="48">
        <v>140</v>
      </c>
      <c r="H11" s="48"/>
      <c r="I11" s="48">
        <f>+D10-F11-G11-H11</f>
        <v>800</v>
      </c>
      <c r="J11" s="32"/>
      <c r="K11" s="33"/>
    </row>
    <row r="12" spans="1:11" x14ac:dyDescent="0.25">
      <c r="A12" s="10"/>
      <c r="B12" s="42" t="s">
        <v>25</v>
      </c>
      <c r="C12" s="43"/>
      <c r="D12" s="51"/>
      <c r="E12" s="51"/>
      <c r="F12" s="52">
        <v>0</v>
      </c>
      <c r="G12" s="52">
        <f>G11/D10</f>
        <v>0.14893617021276595</v>
      </c>
      <c r="H12" s="52">
        <f>(H11+G11)/D10</f>
        <v>0.14893617021276595</v>
      </c>
      <c r="I12" s="56">
        <f>+I11/D10+H12</f>
        <v>1</v>
      </c>
      <c r="J12" s="32"/>
      <c r="K12" s="33"/>
    </row>
    <row r="13" spans="1:11" x14ac:dyDescent="0.25">
      <c r="A13" s="4"/>
      <c r="B13" s="5" t="s">
        <v>14</v>
      </c>
      <c r="C13" s="7">
        <f>SUM(C14:C35)</f>
        <v>178994171000</v>
      </c>
      <c r="D13" s="34">
        <f>SUM(D14:D35)</f>
        <v>235790</v>
      </c>
      <c r="E13" s="34">
        <f>SUM(E14:E35)</f>
        <v>54364731100</v>
      </c>
      <c r="F13" s="34">
        <f>+F15+F18+F21+F24+F27+F30+F33+F36</f>
        <v>57726</v>
      </c>
      <c r="G13" s="34">
        <f>+G15+G18+G21+G24+G27+G30+G33+G36</f>
        <v>78041.002999999997</v>
      </c>
      <c r="H13" s="34">
        <f>+H15+H18+H21+H24+H27+H30+H33+H36</f>
        <v>46233.25529999999</v>
      </c>
      <c r="I13" s="34">
        <f>+I15+I18+I21+I24+I27+I30+I33+I36</f>
        <v>53789.741700000013</v>
      </c>
      <c r="J13" s="7">
        <f>SUM(J14:J35)</f>
        <v>124629439900</v>
      </c>
      <c r="K13" s="2">
        <f t="shared" ref="K13:K38" si="1">+E13/C13*100</f>
        <v>30.372347209004925</v>
      </c>
    </row>
    <row r="14" spans="1:11" x14ac:dyDescent="0.25">
      <c r="A14" s="19">
        <v>1</v>
      </c>
      <c r="B14" s="12" t="s">
        <v>3</v>
      </c>
      <c r="C14" s="24">
        <v>29345000000</v>
      </c>
      <c r="D14" s="47">
        <v>31345</v>
      </c>
      <c r="E14" s="53">
        <v>20156344600</v>
      </c>
      <c r="F14" s="53"/>
      <c r="G14" s="53"/>
      <c r="H14" s="53"/>
      <c r="I14" s="53"/>
      <c r="J14" s="24">
        <f t="shared" ref="J14:J35" si="2">+C14-E14</f>
        <v>9188655400</v>
      </c>
      <c r="K14" s="13">
        <f t="shared" si="1"/>
        <v>68.687492247401607</v>
      </c>
    </row>
    <row r="15" spans="1:11" x14ac:dyDescent="0.25">
      <c r="A15" s="45"/>
      <c r="B15" s="40" t="s">
        <v>24</v>
      </c>
      <c r="C15" s="28"/>
      <c r="D15" s="47"/>
      <c r="E15" s="48"/>
      <c r="F15" s="48">
        <v>20156</v>
      </c>
      <c r="G15" s="48">
        <v>9576.0030000000006</v>
      </c>
      <c r="H15" s="48">
        <v>1544</v>
      </c>
      <c r="I15" s="48">
        <f>+D14-F15-G15-H15</f>
        <v>68.996999999999389</v>
      </c>
      <c r="J15" s="28"/>
      <c r="K15" s="35"/>
    </row>
    <row r="16" spans="1:11" x14ac:dyDescent="0.25">
      <c r="A16" s="10"/>
      <c r="B16" s="42" t="s">
        <v>25</v>
      </c>
      <c r="C16" s="28"/>
      <c r="D16" s="54"/>
      <c r="E16" s="55"/>
      <c r="F16" s="56">
        <f>+F15/D14</f>
        <v>0.64303716701228264</v>
      </c>
      <c r="G16" s="56">
        <f>+G15/D14+F16</f>
        <v>0.94854053278034778</v>
      </c>
      <c r="H16" s="56">
        <f>+H15/D14+G16</f>
        <v>0.99779878768543628</v>
      </c>
      <c r="I16" s="56">
        <f>+I15/D14+H16</f>
        <v>1</v>
      </c>
      <c r="J16" s="28"/>
      <c r="K16" s="35"/>
    </row>
    <row r="17" spans="1:11" x14ac:dyDescent="0.25">
      <c r="A17" s="20">
        <v>2</v>
      </c>
      <c r="B17" s="14" t="s">
        <v>15</v>
      </c>
      <c r="C17" s="16">
        <v>62458000000</v>
      </c>
      <c r="D17" s="47">
        <v>70790</v>
      </c>
      <c r="E17" s="48">
        <v>14041538000</v>
      </c>
      <c r="F17" s="48"/>
      <c r="G17" s="48"/>
      <c r="H17" s="48"/>
      <c r="I17" s="48"/>
      <c r="J17" s="16">
        <f t="shared" si="2"/>
        <v>48416462000</v>
      </c>
      <c r="K17" s="9">
        <f t="shared" si="1"/>
        <v>22.481568413974191</v>
      </c>
    </row>
    <row r="18" spans="1:11" x14ac:dyDescent="0.25">
      <c r="A18" s="45"/>
      <c r="B18" s="40" t="s">
        <v>24</v>
      </c>
      <c r="C18" s="16"/>
      <c r="D18" s="47"/>
      <c r="E18" s="57"/>
      <c r="F18" s="48">
        <v>13887</v>
      </c>
      <c r="G18" s="48">
        <v>22491</v>
      </c>
      <c r="H18" s="48">
        <v>13092.825999999994</v>
      </c>
      <c r="I18" s="48">
        <f>+D17-F18-G18-H18</f>
        <v>21319.174000000006</v>
      </c>
      <c r="J18" s="16"/>
      <c r="K18" s="9"/>
    </row>
    <row r="19" spans="1:11" x14ac:dyDescent="0.25">
      <c r="A19" s="10"/>
      <c r="B19" s="42" t="s">
        <v>25</v>
      </c>
      <c r="C19" s="16"/>
      <c r="D19" s="54"/>
      <c r="E19" s="55"/>
      <c r="F19" s="56">
        <f>+F18/D17</f>
        <v>0.19617177567453031</v>
      </c>
      <c r="G19" s="56">
        <f>+G18/D17+F19</f>
        <v>0.51388614211046757</v>
      </c>
      <c r="H19" s="56">
        <f>+H18/D17+G19</f>
        <v>0.69883918632575215</v>
      </c>
      <c r="I19" s="56">
        <f>+I18/D17+H19</f>
        <v>1</v>
      </c>
      <c r="J19" s="16"/>
      <c r="K19" s="9"/>
    </row>
    <row r="20" spans="1:11" x14ac:dyDescent="0.25">
      <c r="A20" s="20">
        <v>3</v>
      </c>
      <c r="B20" s="14" t="s">
        <v>13</v>
      </c>
      <c r="C20" s="16">
        <v>12795000000</v>
      </c>
      <c r="D20" s="47">
        <f t="shared" ref="D20:D23" si="3">+C20/1000000</f>
        <v>12795</v>
      </c>
      <c r="E20" s="48">
        <v>2128307000</v>
      </c>
      <c r="F20" s="57"/>
      <c r="G20" s="57"/>
      <c r="H20" s="57"/>
      <c r="I20" s="57"/>
      <c r="J20" s="16">
        <f t="shared" si="2"/>
        <v>10666693000</v>
      </c>
      <c r="K20" s="9">
        <f t="shared" si="1"/>
        <v>16.633896053145762</v>
      </c>
    </row>
    <row r="21" spans="1:11" x14ac:dyDescent="0.25">
      <c r="A21" s="45"/>
      <c r="B21" s="40" t="s">
        <v>24</v>
      </c>
      <c r="C21" s="16"/>
      <c r="D21" s="47"/>
      <c r="E21" s="57"/>
      <c r="F21" s="48">
        <v>2128</v>
      </c>
      <c r="G21" s="48">
        <v>5039</v>
      </c>
      <c r="H21" s="48">
        <v>2382.4429999999993</v>
      </c>
      <c r="I21" s="48">
        <f>+D20-F21-G21-H21</f>
        <v>3245.5570000000007</v>
      </c>
      <c r="J21" s="16"/>
      <c r="K21" s="9"/>
    </row>
    <row r="22" spans="1:11" x14ac:dyDescent="0.25">
      <c r="A22" s="10"/>
      <c r="B22" s="42" t="s">
        <v>25</v>
      </c>
      <c r="C22" s="16"/>
      <c r="D22" s="54"/>
      <c r="E22" s="55"/>
      <c r="F22" s="56">
        <f>+F21/D20</f>
        <v>0.16631496678389995</v>
      </c>
      <c r="G22" s="56">
        <f>+G21/D20+F22</f>
        <v>0.56014067995310668</v>
      </c>
      <c r="H22" s="56">
        <f>+H21/D20+G22</f>
        <v>0.74634177413051961</v>
      </c>
      <c r="I22" s="56">
        <f>+I21/D20+H22</f>
        <v>1</v>
      </c>
      <c r="J22" s="16"/>
      <c r="K22" s="9"/>
    </row>
    <row r="23" spans="1:11" x14ac:dyDescent="0.25">
      <c r="A23" s="20">
        <v>4</v>
      </c>
      <c r="B23" s="14" t="s">
        <v>16</v>
      </c>
      <c r="C23" s="16">
        <v>10500000000</v>
      </c>
      <c r="D23" s="47">
        <f t="shared" si="3"/>
        <v>10500</v>
      </c>
      <c r="E23" s="48">
        <v>757470000</v>
      </c>
      <c r="F23" s="48"/>
      <c r="G23" s="57"/>
      <c r="H23" s="57"/>
      <c r="I23" s="57"/>
      <c r="J23" s="16">
        <f t="shared" si="2"/>
        <v>9742530000</v>
      </c>
      <c r="K23" s="9">
        <f t="shared" si="1"/>
        <v>7.2139999999999995</v>
      </c>
    </row>
    <row r="24" spans="1:11" x14ac:dyDescent="0.25">
      <c r="A24" s="45"/>
      <c r="B24" s="40" t="s">
        <v>24</v>
      </c>
      <c r="C24" s="16"/>
      <c r="D24" s="47"/>
      <c r="E24" s="57"/>
      <c r="F24" s="48">
        <v>809</v>
      </c>
      <c r="G24" s="48">
        <v>5596</v>
      </c>
      <c r="H24" s="48">
        <v>2771.362000000001</v>
      </c>
      <c r="I24" s="48">
        <f>+D23-F24-G24-H24</f>
        <v>1323.637999999999</v>
      </c>
      <c r="J24" s="16"/>
      <c r="K24" s="9"/>
    </row>
    <row r="25" spans="1:11" x14ac:dyDescent="0.25">
      <c r="A25" s="10"/>
      <c r="B25" s="42" t="s">
        <v>25</v>
      </c>
      <c r="C25" s="16"/>
      <c r="D25" s="54"/>
      <c r="E25" s="55"/>
      <c r="F25" s="56">
        <f>+F24/D23</f>
        <v>7.7047619047619045E-2</v>
      </c>
      <c r="G25" s="56">
        <f>+G24/D23+F25</f>
        <v>0.61</v>
      </c>
      <c r="H25" s="56">
        <f>+H24/D23+G25</f>
        <v>0.87393923809523821</v>
      </c>
      <c r="I25" s="56">
        <f>+I24/D23+H25</f>
        <v>1</v>
      </c>
      <c r="J25" s="16"/>
      <c r="K25" s="9"/>
    </row>
    <row r="26" spans="1:11" ht="33" x14ac:dyDescent="0.25">
      <c r="A26" s="20">
        <v>5</v>
      </c>
      <c r="B26" s="14" t="s">
        <v>9</v>
      </c>
      <c r="C26" s="16">
        <v>12100000000</v>
      </c>
      <c r="D26" s="47">
        <v>17000</v>
      </c>
      <c r="E26" s="48">
        <v>219083000</v>
      </c>
      <c r="F26" s="57"/>
      <c r="G26" s="57"/>
      <c r="H26" s="57"/>
      <c r="I26" s="57"/>
      <c r="J26" s="16">
        <f t="shared" si="2"/>
        <v>11880917000</v>
      </c>
      <c r="K26" s="9">
        <f t="shared" si="1"/>
        <v>1.8106033057851239</v>
      </c>
    </row>
    <row r="27" spans="1:11" x14ac:dyDescent="0.25">
      <c r="A27" s="45"/>
      <c r="B27" s="40" t="s">
        <v>24</v>
      </c>
      <c r="C27" s="16"/>
      <c r="D27" s="47"/>
      <c r="E27" s="57"/>
      <c r="F27" s="48">
        <v>339</v>
      </c>
      <c r="G27" s="48">
        <v>5768</v>
      </c>
      <c r="H27" s="48">
        <v>3028.2830000000013</v>
      </c>
      <c r="I27" s="48">
        <f>+D26-F27-G27-H27</f>
        <v>7864.7169999999987</v>
      </c>
      <c r="J27" s="16"/>
      <c r="K27" s="9"/>
    </row>
    <row r="28" spans="1:11" x14ac:dyDescent="0.25">
      <c r="A28" s="10"/>
      <c r="B28" s="42" t="s">
        <v>25</v>
      </c>
      <c r="C28" s="16"/>
      <c r="D28" s="54"/>
      <c r="E28" s="55"/>
      <c r="F28" s="56">
        <f>+F27/D26</f>
        <v>1.9941176470588236E-2</v>
      </c>
      <c r="G28" s="56">
        <f>+G27/D26+F28</f>
        <v>0.35923529411764704</v>
      </c>
      <c r="H28" s="56">
        <f>+H27/D26+G28</f>
        <v>0.53736958823529424</v>
      </c>
      <c r="I28" s="56">
        <f>+I27/D26+H28</f>
        <v>1</v>
      </c>
      <c r="J28" s="16"/>
      <c r="K28" s="9"/>
    </row>
    <row r="29" spans="1:11" ht="35.25" customHeight="1" x14ac:dyDescent="0.25">
      <c r="A29" s="21">
        <v>6</v>
      </c>
      <c r="B29" s="15" t="s">
        <v>8</v>
      </c>
      <c r="C29" s="16">
        <v>25740000000</v>
      </c>
      <c r="D29" s="47">
        <v>25740</v>
      </c>
      <c r="E29" s="57">
        <v>3830144000</v>
      </c>
      <c r="F29" s="57"/>
      <c r="G29" s="57"/>
      <c r="H29" s="57"/>
      <c r="I29" s="57"/>
      <c r="J29" s="16">
        <f t="shared" si="2"/>
        <v>21909856000</v>
      </c>
      <c r="K29" s="9">
        <f t="shared" si="1"/>
        <v>14.880124320124319</v>
      </c>
    </row>
    <row r="30" spans="1:11" x14ac:dyDescent="0.25">
      <c r="A30" s="45"/>
      <c r="B30" s="40" t="s">
        <v>24</v>
      </c>
      <c r="C30" s="28"/>
      <c r="D30" s="47"/>
      <c r="E30" s="57"/>
      <c r="F30" s="48">
        <v>3830</v>
      </c>
      <c r="G30" s="48">
        <v>13266</v>
      </c>
      <c r="H30" s="48">
        <v>2593.5260000000017</v>
      </c>
      <c r="I30" s="48">
        <f>+D29-F30-G30-H30</f>
        <v>6050.4739999999983</v>
      </c>
      <c r="J30" s="16"/>
      <c r="K30" s="9"/>
    </row>
    <row r="31" spans="1:11" x14ac:dyDescent="0.25">
      <c r="A31" s="10"/>
      <c r="B31" s="42" t="s">
        <v>25</v>
      </c>
      <c r="C31" s="28"/>
      <c r="D31" s="54"/>
      <c r="E31" s="55"/>
      <c r="F31" s="56">
        <f>+F30/D29</f>
        <v>0.1487956487956488</v>
      </c>
      <c r="G31" s="56">
        <f>+G30/D29+F31</f>
        <v>0.6641802641802641</v>
      </c>
      <c r="H31" s="56">
        <f>+H30/D29+G31</f>
        <v>0.76493885003884998</v>
      </c>
      <c r="I31" s="56">
        <f>+I30/D29+H31</f>
        <v>0.99999999999999989</v>
      </c>
      <c r="J31" s="16"/>
      <c r="K31" s="9"/>
    </row>
    <row r="32" spans="1:11" x14ac:dyDescent="0.25">
      <c r="A32" s="20">
        <v>7</v>
      </c>
      <c r="B32" s="14" t="s">
        <v>0</v>
      </c>
      <c r="C32" s="25">
        <v>7066947000</v>
      </c>
      <c r="D32" s="47">
        <v>10620</v>
      </c>
      <c r="E32" s="49">
        <v>4347623000</v>
      </c>
      <c r="F32" s="49"/>
      <c r="G32" s="49"/>
      <c r="H32" s="49"/>
      <c r="I32" s="49"/>
      <c r="J32" s="16">
        <f t="shared" si="2"/>
        <v>2719324000</v>
      </c>
      <c r="K32" s="9">
        <f t="shared" si="1"/>
        <v>61.520526473454517</v>
      </c>
    </row>
    <row r="33" spans="1:11" x14ac:dyDescent="0.25">
      <c r="A33" s="45"/>
      <c r="B33" s="40" t="s">
        <v>24</v>
      </c>
      <c r="C33" s="25"/>
      <c r="D33" s="47"/>
      <c r="E33" s="57"/>
      <c r="F33" s="48">
        <v>7140</v>
      </c>
      <c r="G33" s="48">
        <v>1804</v>
      </c>
      <c r="H33" s="48">
        <v>516.47599999999875</v>
      </c>
      <c r="I33" s="48">
        <f>+D32-F33-G33-H33</f>
        <v>1159.5240000000013</v>
      </c>
      <c r="J33" s="36"/>
      <c r="K33" s="37"/>
    </row>
    <row r="34" spans="1:11" x14ac:dyDescent="0.25">
      <c r="A34" s="10"/>
      <c r="B34" s="42" t="s">
        <v>25</v>
      </c>
      <c r="C34" s="25"/>
      <c r="D34" s="54"/>
      <c r="E34" s="55"/>
      <c r="F34" s="56">
        <f>+F33/D32</f>
        <v>0.67231638418079098</v>
      </c>
      <c r="G34" s="56">
        <f>+G33/D32+F34</f>
        <v>0.84218455743879472</v>
      </c>
      <c r="H34" s="56">
        <f>+H33/D32+G34</f>
        <v>0.89081694915254228</v>
      </c>
      <c r="I34" s="56">
        <f>+I33/D32+H34</f>
        <v>1</v>
      </c>
      <c r="J34" s="36"/>
      <c r="K34" s="37"/>
    </row>
    <row r="35" spans="1:11" x14ac:dyDescent="0.25">
      <c r="A35" s="17">
        <v>8</v>
      </c>
      <c r="B35" s="17" t="s">
        <v>1</v>
      </c>
      <c r="C35" s="25">
        <v>18989224000</v>
      </c>
      <c r="D35" s="47">
        <v>57000</v>
      </c>
      <c r="E35" s="49">
        <v>8884221500</v>
      </c>
      <c r="F35" s="58"/>
      <c r="G35" s="58"/>
      <c r="H35" s="58"/>
      <c r="I35" s="58"/>
      <c r="J35" s="26">
        <f t="shared" si="2"/>
        <v>10105002500</v>
      </c>
      <c r="K35" s="18">
        <f t="shared" si="1"/>
        <v>46.785595346076278</v>
      </c>
    </row>
    <row r="36" spans="1:11" x14ac:dyDescent="0.25">
      <c r="A36" s="45"/>
      <c r="B36" s="40" t="s">
        <v>24</v>
      </c>
      <c r="C36" s="31"/>
      <c r="D36" s="47"/>
      <c r="E36" s="57"/>
      <c r="F36" s="48">
        <v>9437</v>
      </c>
      <c r="G36" s="48">
        <v>14501</v>
      </c>
      <c r="H36" s="48">
        <v>20304.339299999992</v>
      </c>
      <c r="I36" s="48">
        <f>+D35-F36-G36-H36</f>
        <v>12757.660700000008</v>
      </c>
      <c r="J36" s="38"/>
      <c r="K36" s="39"/>
    </row>
    <row r="37" spans="1:11" x14ac:dyDescent="0.25">
      <c r="A37" s="10"/>
      <c r="B37" s="42" t="s">
        <v>25</v>
      </c>
      <c r="C37" s="31"/>
      <c r="D37" s="54"/>
      <c r="E37" s="55"/>
      <c r="F37" s="56">
        <f>+F36/D35</f>
        <v>0.16556140350877194</v>
      </c>
      <c r="G37" s="56">
        <f>+G36/D35+F37</f>
        <v>0.41996491228070176</v>
      </c>
      <c r="H37" s="56">
        <f>+H36/D35+G37</f>
        <v>0.77618139122807006</v>
      </c>
      <c r="I37" s="56">
        <f>+I36/D35+H37</f>
        <v>1</v>
      </c>
      <c r="J37" s="38"/>
      <c r="K37" s="39"/>
    </row>
    <row r="38" spans="1:11" ht="15.75" customHeight="1" x14ac:dyDescent="0.25">
      <c r="A38" s="6"/>
      <c r="B38" s="1" t="s">
        <v>2</v>
      </c>
      <c r="C38" s="7" t="e">
        <f>+C13+C9+#REF!</f>
        <v>#REF!</v>
      </c>
      <c r="D38" s="34">
        <f>+D13+D9</f>
        <v>236730</v>
      </c>
      <c r="E38" s="34">
        <f t="shared" ref="E38:I38" si="4">+E13+E9</f>
        <v>54364731100</v>
      </c>
      <c r="F38" s="34">
        <f t="shared" si="4"/>
        <v>57726</v>
      </c>
      <c r="G38" s="34">
        <f t="shared" si="4"/>
        <v>78181.002999999997</v>
      </c>
      <c r="H38" s="34">
        <f t="shared" si="4"/>
        <v>46233.25529999999</v>
      </c>
      <c r="I38" s="34">
        <f t="shared" si="4"/>
        <v>54589.741700000013</v>
      </c>
      <c r="J38" s="7" t="e">
        <f>+J13+J9+#REF!</f>
        <v>#REF!</v>
      </c>
      <c r="K38" s="2" t="e">
        <f t="shared" si="1"/>
        <v>#REF!</v>
      </c>
    </row>
    <row r="39" spans="1:11" x14ac:dyDescent="0.25">
      <c r="A39" s="6"/>
      <c r="B39" s="29" t="s">
        <v>25</v>
      </c>
      <c r="C39" s="7" t="e">
        <f>+C14+C10+#REF!</f>
        <v>#REF!</v>
      </c>
      <c r="D39" s="34"/>
      <c r="E39" s="34" t="e">
        <f>+E14+E10+#REF!</f>
        <v>#REF!</v>
      </c>
      <c r="F39" s="63">
        <f>+F38/D38</f>
        <v>0.24384742111266</v>
      </c>
      <c r="G39" s="63">
        <f>+G38/$D$38+F39</f>
        <v>0.57410130950872307</v>
      </c>
      <c r="H39" s="65">
        <f>+H38/$D$38+G39</f>
        <v>0.7694008292147172</v>
      </c>
      <c r="I39" s="63">
        <f>+I38/$D$38+H39</f>
        <v>1</v>
      </c>
    </row>
  </sheetData>
  <mergeCells count="12">
    <mergeCell ref="J6:K6"/>
    <mergeCell ref="D7:D8"/>
    <mergeCell ref="F7:I7"/>
    <mergeCell ref="G6:I6"/>
    <mergeCell ref="A1:B1"/>
    <mergeCell ref="A2:B2"/>
    <mergeCell ref="A7:A8"/>
    <mergeCell ref="B7:B8"/>
    <mergeCell ref="C1:K1"/>
    <mergeCell ref="C2:K2"/>
    <mergeCell ref="A4:K4"/>
    <mergeCell ref="A5:I5"/>
  </mergeCells>
  <pageMargins left="0.25" right="0.25" top="0.5" bottom="0.25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 2024</vt:lpstr>
      <vt:lpstr>'Nam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2024-08-27T01:13:48Z</cp:lastPrinted>
  <dcterms:created xsi:type="dcterms:W3CDTF">2022-09-26T10:18:13Z</dcterms:created>
  <dcterms:modified xsi:type="dcterms:W3CDTF">2024-11-05T09:36:28Z</dcterms:modified>
</cp:coreProperties>
</file>